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<sst xmlns="http://schemas.openxmlformats.org/spreadsheetml/2006/main" count="90" uniqueCount="57">
  <si>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</si>
  <si>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</si>
  <si>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</si>
  <si>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</si>
  <si>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</si>
  <si>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</si>
  <si>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</si>
  <si>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</si>
  <si>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</si>
  <si>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</si>
  <si>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</si>
  <si>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</si>
  <si>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</si>
  <si>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</si>
  <si>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</si>
  <si>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</si>
  <si>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</si>
  <si>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</si>
  <si>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</si>
  <si>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</si>
  <si>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</si>
  <si>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</si>
  <si>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</si>
  <si>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</si>
  <si>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</si>
  <si>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</si>
  <si>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</si>
  <si>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</si>
  <si>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</si>
  <si>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</si>
  <si>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</si>
  <si>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</si>
  <si>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</si>
  <si>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</si>
  <si>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</si>
  <si>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</si>
  <si>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</si>
  <si>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</si>
  <si>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</si>
  <si>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</si>
  <si>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</si>
  <si>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</si>
  <si>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</si>
  <si>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</si>
  <si>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</si>
  <si>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</si>
  <si>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</si>
  <si>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</si>
  <si>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</si>
  <si>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</si>
  <si>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</si>
  <si>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</si>
  <si>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</si>
  <si>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</si>
  <si>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</si>
  <si>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*</t>
  </si>
  <si>
    <t>за січень-вересень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</si>
</sst>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="66" zoomScaleNormal="66" zoomScaleSheetLayoutView="66" zoomScalePageLayoutView="0" workbookViewId="0" topLeftCell="A42">
      <selection activeCell="D44" sqref="D44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6384" width="9.125" style="27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56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7" s="5" customFormat="1" ht="37.5">
      <c r="A9" s="3" t="s">
        <v>8</v>
      </c>
      <c r="B9" s="22">
        <v>11020200</v>
      </c>
      <c r="C9" s="38">
        <v>10800</v>
      </c>
      <c r="D9" s="39">
        <v>3950.15</v>
      </c>
      <c r="E9" s="40">
        <f aca="true" t="shared" si="0" ref="E9:E17">IF(C9=0,"",D9/C9*100)</f>
        <v>36.57546296296296</v>
      </c>
      <c r="F9" s="41">
        <f>SUM(C9:D9)</f>
        <v>14750.15</v>
      </c>
      <c r="G9" s="5" t="s">
        <v>55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-4770</v>
      </c>
      <c r="E10" s="40">
        <f t="shared" si="0"/>
        <v>-43.76146788990825</v>
      </c>
      <c r="F10" s="41">
        <f aca="true" t="shared" si="1" ref="F10:F17">D10-C10</f>
        <v>-15670</v>
      </c>
    </row>
    <row r="11" spans="1:6" s="5" customFormat="1" ht="75">
      <c r="A11" s="3" t="s">
        <v>44</v>
      </c>
      <c r="B11" s="22">
        <v>21082400</v>
      </c>
      <c r="C11" s="38"/>
      <c r="D11" s="39">
        <v>2010</v>
      </c>
      <c r="E11" s="40">
        <f t="shared" si="0"/>
      </c>
      <c r="F11" s="41">
        <f t="shared" si="1"/>
        <v>2010</v>
      </c>
    </row>
    <row r="12" spans="1:6" s="5" customFormat="1" ht="18.75">
      <c r="A12" s="3" t="s">
        <v>4</v>
      </c>
      <c r="B12" s="22">
        <v>22010000</v>
      </c>
      <c r="C12" s="38">
        <v>512835</v>
      </c>
      <c r="D12" s="39">
        <v>537195</v>
      </c>
      <c r="E12" s="40">
        <f t="shared" si="0"/>
        <v>104.75006581064086</v>
      </c>
      <c r="F12" s="41">
        <f t="shared" si="1"/>
        <v>24360</v>
      </c>
    </row>
    <row r="13" spans="1:6" s="5" customFormat="1" ht="44.25" customHeight="1">
      <c r="A13" s="3" t="s">
        <v>36</v>
      </c>
      <c r="B13" s="22">
        <v>22080400</v>
      </c>
      <c r="C13" s="38">
        <v>173565</v>
      </c>
      <c r="D13" s="39">
        <v>134893.89</v>
      </c>
      <c r="E13" s="40">
        <f t="shared" si="0"/>
        <v>77.71952294529429</v>
      </c>
      <c r="F13" s="41">
        <f t="shared" si="1"/>
        <v>-38671.109999999986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21597.33</v>
      </c>
      <c r="E14" s="40">
        <f t="shared" si="0"/>
        <v>102.84442857142857</v>
      </c>
      <c r="F14" s="41">
        <f t="shared" si="1"/>
        <v>597.3300000000017</v>
      </c>
    </row>
    <row r="15" spans="1:6" s="15" customFormat="1" ht="19.5" customHeight="1">
      <c r="A15" s="12" t="s">
        <v>33</v>
      </c>
      <c r="B15" s="14"/>
      <c r="C15" s="42">
        <f>SUM(C9:C14)</f>
        <v>729100</v>
      </c>
      <c r="D15" s="42">
        <f>SUM(D9:D14)</f>
        <v>694876.37</v>
      </c>
      <c r="E15" s="43">
        <f t="shared" si="0"/>
        <v>95.30604443834865</v>
      </c>
      <c r="F15" s="44">
        <f t="shared" si="1"/>
        <v>-34223.630000000005</v>
      </c>
    </row>
    <row r="16" spans="1:6" s="5" customFormat="1" ht="18.75">
      <c r="A16" s="4" t="s">
        <v>32</v>
      </c>
      <c r="B16" s="23">
        <v>40000000</v>
      </c>
      <c r="C16" s="39">
        <v>2932478</v>
      </c>
      <c r="D16" s="39">
        <v>2412878</v>
      </c>
      <c r="E16" s="40">
        <f t="shared" si="0"/>
        <v>82.28119699448726</v>
      </c>
      <c r="F16" s="41">
        <f t="shared" si="1"/>
        <v>-519600</v>
      </c>
    </row>
    <row r="17" spans="1:6" s="15" customFormat="1" ht="20.25">
      <c r="A17" s="12" t="s">
        <v>27</v>
      </c>
      <c r="B17" s="14"/>
      <c r="C17" s="45">
        <f>SUM(C15:C16)</f>
        <v>3661578</v>
      </c>
      <c r="D17" s="45">
        <f>SUM(D15:D16)</f>
        <v>3107754.37</v>
      </c>
      <c r="E17" s="43">
        <f t="shared" si="0"/>
        <v>84.87472805440714</v>
      </c>
      <c r="F17" s="44">
        <f t="shared" si="1"/>
        <v>-553823.6299999999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244777.49</v>
      </c>
      <c r="E19" s="39">
        <f>IF(C19=0,"",D19/C19*100)</f>
        <v>163.18499333333332</v>
      </c>
      <c r="F19" s="38">
        <f>D19-C19</f>
        <v>94777.48999999999</v>
      </c>
    </row>
    <row r="20" spans="1:6" s="15" customFormat="1" ht="20.25">
      <c r="A20" s="30" t="s">
        <v>43</v>
      </c>
      <c r="B20" s="14"/>
      <c r="C20" s="45">
        <f>SUM(C19,C17)</f>
        <v>3811578</v>
      </c>
      <c r="D20" s="45">
        <f>SUM(D19,D17)</f>
        <v>3352531.8600000003</v>
      </c>
      <c r="E20" s="45">
        <f>IF(C20=0,"",D20/C20*100)</f>
        <v>87.95653296351276</v>
      </c>
      <c r="F20" s="42">
        <f>D20-C20</f>
        <v>-459046.13999999966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3394448</v>
      </c>
      <c r="D26" s="46">
        <f>D27+D28</f>
        <v>2179683.25</v>
      </c>
      <c r="E26" s="47">
        <f aca="true" t="shared" si="2" ref="E26:E38">IF(C26=0,"",D26/C26*100)</f>
        <v>64.21318723986934</v>
      </c>
      <c r="F26" s="48">
        <f aca="true" t="shared" si="3" ref="F26:F38">C26-D26</f>
        <v>1214764.75</v>
      </c>
    </row>
    <row r="27" spans="1:6" s="5" customFormat="1" ht="56.25">
      <c r="A27" s="8" t="s">
        <v>11</v>
      </c>
      <c r="B27" s="9" t="s">
        <v>12</v>
      </c>
      <c r="C27" s="41">
        <v>2890448</v>
      </c>
      <c r="D27" s="49">
        <v>1876532.99</v>
      </c>
      <c r="E27" s="40">
        <f t="shared" si="2"/>
        <v>64.92187335665614</v>
      </c>
      <c r="F27" s="41">
        <f t="shared" si="3"/>
        <v>1013915.01</v>
      </c>
    </row>
    <row r="28" spans="1:6" s="5" customFormat="1" ht="18.75">
      <c r="A28" s="8" t="s">
        <v>13</v>
      </c>
      <c r="B28" s="9" t="s">
        <v>14</v>
      </c>
      <c r="C28" s="41">
        <v>504000</v>
      </c>
      <c r="D28" s="49">
        <v>303150.26</v>
      </c>
      <c r="E28" s="40">
        <f t="shared" si="2"/>
        <v>60.14886111111112</v>
      </c>
      <c r="F28" s="41">
        <f t="shared" si="3"/>
        <v>200849.74</v>
      </c>
    </row>
    <row r="29" spans="1:6" s="25" customFormat="1" ht="18.75">
      <c r="A29" s="6" t="s">
        <v>20</v>
      </c>
      <c r="B29" s="7" t="s">
        <v>22</v>
      </c>
      <c r="C29" s="50">
        <f>C30+C31+C32</f>
        <v>140052</v>
      </c>
      <c r="D29" s="50">
        <f>SUM(D30:D32)</f>
        <v>84153.35</v>
      </c>
      <c r="E29" s="47">
        <f t="shared" si="2"/>
        <v>60.08721760488962</v>
      </c>
      <c r="F29" s="48">
        <f t="shared" si="3"/>
        <v>55898.649999999994</v>
      </c>
    </row>
    <row r="30" spans="1:6" s="5" customFormat="1" ht="18.75">
      <c r="A30" s="8" t="s">
        <v>13</v>
      </c>
      <c r="B30" s="9" t="s">
        <v>14</v>
      </c>
      <c r="C30" s="41">
        <v>125052</v>
      </c>
      <c r="D30" s="49">
        <v>69303.35</v>
      </c>
      <c r="E30" s="40">
        <f t="shared" si="2"/>
        <v>55.41962543581871</v>
      </c>
      <c r="F30" s="41">
        <f t="shared" si="3"/>
        <v>55748.649999999994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14850</v>
      </c>
      <c r="E31" s="40">
        <f t="shared" si="2"/>
        <v>99</v>
      </c>
      <c r="F31" s="41">
        <f t="shared" si="3"/>
        <v>150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245096.81</v>
      </c>
      <c r="D33" s="50">
        <f>SUM(D34:D35)</f>
        <v>134461.52</v>
      </c>
      <c r="E33" s="47">
        <f t="shared" si="2"/>
        <v>54.86057529675722</v>
      </c>
      <c r="F33" s="48">
        <f t="shared" si="3"/>
        <v>110635.29000000001</v>
      </c>
    </row>
    <row r="34" spans="1:6" s="5" customFormat="1" ht="18.75">
      <c r="A34" s="10" t="s">
        <v>13</v>
      </c>
      <c r="B34" s="9" t="s">
        <v>14</v>
      </c>
      <c r="C34" s="41">
        <v>39426.81</v>
      </c>
      <c r="D34" s="49">
        <v>0</v>
      </c>
      <c r="E34" s="40">
        <f t="shared" si="2"/>
        <v>0</v>
      </c>
      <c r="F34" s="41">
        <f t="shared" si="3"/>
        <v>39426.81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134461.52</v>
      </c>
      <c r="E35" s="40">
        <f t="shared" si="2"/>
        <v>65.37731317158556</v>
      </c>
      <c r="F35" s="41">
        <f t="shared" si="3"/>
        <v>71208.48000000001</v>
      </c>
    </row>
    <row r="36" spans="1:6" s="25" customFormat="1" ht="18.75">
      <c r="A36" s="6" t="s">
        <v>52</v>
      </c>
      <c r="B36" s="7" t="s">
        <v>51</v>
      </c>
      <c r="C36" s="50">
        <f>SUM(C37)</f>
        <v>180000</v>
      </c>
      <c r="D36" s="50">
        <f>SUM(D37)</f>
        <v>101121.25</v>
      </c>
      <c r="E36" s="47">
        <f>IF(C36=0,"",D36/C36*100)</f>
        <v>56.17847222222222</v>
      </c>
      <c r="F36" s="48">
        <f>C36-D36</f>
        <v>78878.75</v>
      </c>
    </row>
    <row r="37" spans="1:6" s="5" customFormat="1" ht="37.5">
      <c r="A37" s="8" t="s">
        <v>54</v>
      </c>
      <c r="B37" s="9" t="s">
        <v>53</v>
      </c>
      <c r="C37" s="41">
        <v>180000</v>
      </c>
      <c r="D37" s="49">
        <v>101121.25</v>
      </c>
      <c r="E37" s="40">
        <f>IF(C37=0,"",D37/C37*100)</f>
        <v>56.17847222222222</v>
      </c>
      <c r="F37" s="41">
        <f>C37-D37</f>
        <v>78878.75</v>
      </c>
    </row>
    <row r="38" spans="1:6" s="26" customFormat="1" ht="20.25">
      <c r="A38" s="12" t="s">
        <v>27</v>
      </c>
      <c r="B38" s="13"/>
      <c r="C38" s="51">
        <f>SUM(C26,C29,C33,C36)</f>
        <v>3959596.81</v>
      </c>
      <c r="D38" s="51">
        <f>SUM(D26,D29,D33,D36)</f>
        <v>2499419.37</v>
      </c>
      <c r="E38" s="43">
        <f t="shared" si="2"/>
        <v>63.1230776751737</v>
      </c>
      <c r="F38" s="44">
        <f t="shared" si="3"/>
        <v>1460177.44</v>
      </c>
    </row>
    <row r="39" spans="1:6" s="21" customFormat="1" ht="24.75" customHeight="1">
      <c r="A39" s="56" t="s">
        <v>35</v>
      </c>
      <c r="B39" s="57"/>
      <c r="C39" s="57"/>
      <c r="D39" s="57"/>
      <c r="E39" s="57"/>
      <c r="F39" s="58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120415.8</v>
      </c>
      <c r="E41" s="39">
        <f aca="true" t="shared" si="4" ref="E41:E47">IF(C41=0,"",D41/C41*100)</f>
        <v>67.42281548505582</v>
      </c>
      <c r="F41" s="38">
        <f aca="true" t="shared" si="5" ref="F41:F47">C41-D41</f>
        <v>58182.2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91817.8</v>
      </c>
      <c r="E42" s="39">
        <f>IF(C42=0,"",D42/C42*100)</f>
        <v>61.21186666666667</v>
      </c>
      <c r="F42" s="38">
        <f>C42-D42</f>
        <v>58182.2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28598</v>
      </c>
      <c r="E43" s="39">
        <f>IF(C43=0,"",D43/C43*100)</f>
        <v>100</v>
      </c>
      <c r="F43" s="38">
        <f>C43-D43</f>
        <v>0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0</v>
      </c>
      <c r="E44" s="39">
        <f>IF(C44=0,"",D44/C44*100)</f>
        <v>0</v>
      </c>
      <c r="F44" s="38">
        <f>C44-D44</f>
        <v>182000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0</v>
      </c>
      <c r="E45" s="39">
        <f>IF(C45=0,"",D45/C45*100)</f>
        <v>0</v>
      </c>
      <c r="F45" s="38">
        <f>C45-D45</f>
        <v>182000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120415.8</v>
      </c>
      <c r="E46" s="45">
        <f t="shared" si="4"/>
        <v>33.39336324660703</v>
      </c>
      <c r="F46" s="42">
        <f t="shared" si="5"/>
        <v>240182.2</v>
      </c>
    </row>
    <row r="47" spans="1:6" s="15" customFormat="1" ht="20.25">
      <c r="A47" s="30" t="s">
        <v>43</v>
      </c>
      <c r="B47" s="14"/>
      <c r="C47" s="45">
        <f>SUM(C38,C46)</f>
        <v>4320194.8100000005</v>
      </c>
      <c r="D47" s="45">
        <f>SUM(D38,D46)</f>
        <v>2619835.17</v>
      </c>
      <c r="E47" s="45">
        <f t="shared" si="4"/>
        <v>60.641598011641506</v>
      </c>
      <c r="F47" s="42">
        <f t="shared" si="5"/>
        <v>1700359.6400000006</v>
      </c>
    </row>
    <row r="48" spans="1:6" s="5" customFormat="1" ht="18.75">
      <c r="A48" s="56" t="s">
        <v>45</v>
      </c>
      <c r="B48" s="57"/>
      <c r="C48" s="57"/>
      <c r="D48" s="57"/>
      <c r="E48" s="57"/>
      <c r="F48" s="58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2023-09-04T07:42:47Z</cp:lastPrinted>
  <dcterms:created xsi:type="dcterms:W3CDTF">2003-06-12T05:22:25Z</dcterms:created>
  <dcterms:modified xsi:type="dcterms:W3CDTF">2023-10-02T07:35:10Z</dcterms:modified>
  <cp:category/>
  <cp:version/>
  <cp:contentType/>
  <cp:contentStatus/>
</cp:coreProperties>
</file>